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9528" activeTab="1"/>
  </bookViews>
  <sheets>
    <sheet name="Valori nutrizionali" sheetId="1" r:id="rId1"/>
    <sheet name="Dieta settimana" sheetId="2" r:id="rId2"/>
  </sheets>
  <calcPr calcId="144525"/>
</workbook>
</file>

<file path=xl/calcChain.xml><?xml version="1.0" encoding="utf-8"?>
<calcChain xmlns="http://schemas.openxmlformats.org/spreadsheetml/2006/main">
  <c r="AI31" i="2" l="1"/>
  <c r="AH31" i="2"/>
  <c r="AG31" i="2"/>
  <c r="AF31" i="2"/>
  <c r="AI29" i="2"/>
  <c r="AC29" i="2"/>
  <c r="W29" i="2"/>
  <c r="Q29" i="2"/>
  <c r="K29" i="2"/>
  <c r="E29" i="2"/>
  <c r="E40" i="1"/>
  <c r="AI23" i="2" l="1"/>
  <c r="AH23" i="2"/>
  <c r="AH32" i="2" s="1"/>
  <c r="AG23" i="2"/>
  <c r="AI26" i="2"/>
  <c r="AF24" i="2"/>
  <c r="AG32" i="2"/>
  <c r="AI20" i="2"/>
  <c r="AF19" i="2"/>
  <c r="AF16" i="2"/>
  <c r="AI15" i="2"/>
  <c r="AF8" i="2"/>
  <c r="AC23" i="2"/>
  <c r="AB23" i="2"/>
  <c r="AA23" i="2"/>
  <c r="AC26" i="2"/>
  <c r="Z24" i="2"/>
  <c r="AC20" i="2"/>
  <c r="Z19" i="2"/>
  <c r="Z16" i="2"/>
  <c r="AC15" i="2"/>
  <c r="Z8" i="2"/>
  <c r="Z31" i="2"/>
  <c r="W23" i="2"/>
  <c r="V23" i="2"/>
  <c r="V31" i="2" s="1"/>
  <c r="V32" i="2" s="1"/>
  <c r="U23" i="2"/>
  <c r="U31" i="2" s="1"/>
  <c r="W26" i="2"/>
  <c r="T24" i="2"/>
  <c r="U32" i="2"/>
  <c r="W20" i="2"/>
  <c r="T19" i="2"/>
  <c r="T16" i="2"/>
  <c r="W15" i="2"/>
  <c r="T8" i="2"/>
  <c r="Q23" i="2"/>
  <c r="P23" i="2"/>
  <c r="O23" i="2"/>
  <c r="Q26" i="2"/>
  <c r="N24" i="2"/>
  <c r="Q20" i="2"/>
  <c r="N19" i="2"/>
  <c r="N16" i="2"/>
  <c r="Q15" i="2"/>
  <c r="N8" i="2"/>
  <c r="K23" i="2"/>
  <c r="J23" i="2"/>
  <c r="I23" i="2"/>
  <c r="B9" i="1"/>
  <c r="E9" i="1"/>
  <c r="K26" i="2"/>
  <c r="H24" i="2"/>
  <c r="K20" i="2"/>
  <c r="H19" i="2"/>
  <c r="H16" i="2"/>
  <c r="K15" i="2"/>
  <c r="H8" i="2"/>
  <c r="B24" i="2"/>
  <c r="B19" i="2"/>
  <c r="B16" i="2"/>
  <c r="B8" i="2"/>
  <c r="B25" i="1"/>
  <c r="B22" i="1"/>
  <c r="B7" i="1"/>
  <c r="E23" i="2"/>
  <c r="D23" i="2"/>
  <c r="D31" i="2" s="1"/>
  <c r="C23" i="2"/>
  <c r="C31" i="2" s="1"/>
  <c r="AB31" i="2" l="1"/>
  <c r="AB32" i="2" s="1"/>
  <c r="AA31" i="2"/>
  <c r="AA32" i="2" s="1"/>
  <c r="AC31" i="2"/>
  <c r="T31" i="2"/>
  <c r="T32" i="2" s="1"/>
  <c r="W32" i="2" s="1"/>
  <c r="W31" i="2"/>
  <c r="N31" i="2"/>
  <c r="N32" i="2" s="1"/>
  <c r="O31" i="2"/>
  <c r="O32" i="2" s="1"/>
  <c r="Q31" i="2"/>
  <c r="P31" i="2"/>
  <c r="P32" i="2" s="1"/>
  <c r="K31" i="2"/>
  <c r="B31" i="2"/>
  <c r="B32" i="2" s="1"/>
  <c r="H31" i="2"/>
  <c r="H32" i="2" s="1"/>
  <c r="I31" i="2"/>
  <c r="I32" i="2" s="1"/>
  <c r="J31" i="2"/>
  <c r="J32" i="2" s="1"/>
  <c r="AF32" i="2"/>
  <c r="AI32" i="2" s="1"/>
  <c r="AH34" i="2" s="1"/>
  <c r="Z32" i="2"/>
  <c r="C32" i="2"/>
  <c r="D32" i="2"/>
  <c r="E26" i="2"/>
  <c r="E20" i="2"/>
  <c r="E15" i="2"/>
  <c r="E36" i="1"/>
  <c r="C32" i="1"/>
  <c r="D32" i="1"/>
  <c r="E32" i="1"/>
  <c r="C31" i="1"/>
  <c r="D31" i="1"/>
  <c r="E31" i="1"/>
  <c r="C30" i="1"/>
  <c r="D30" i="1"/>
  <c r="E30" i="1"/>
  <c r="C29" i="1"/>
  <c r="D29" i="1"/>
  <c r="E29" i="1"/>
  <c r="E26" i="1"/>
  <c r="E21" i="1"/>
  <c r="AC32" i="2" l="1"/>
  <c r="AA34" i="2" s="1"/>
  <c r="Q32" i="2"/>
  <c r="O34" i="2" s="1"/>
  <c r="E31" i="2"/>
  <c r="K32" i="2"/>
  <c r="I34" i="2" s="1"/>
  <c r="N34" i="2"/>
  <c r="P34" i="2"/>
  <c r="U34" i="2"/>
  <c r="V34" i="2"/>
  <c r="T34" i="2"/>
  <c r="AF34" i="2"/>
  <c r="AG34" i="2"/>
  <c r="Z34" i="2"/>
  <c r="AB34" i="2"/>
  <c r="E32" i="2"/>
  <c r="D34" i="2" s="1"/>
  <c r="J34" i="2" l="1"/>
  <c r="H34" i="2"/>
  <c r="B34" i="2"/>
  <c r="C34" i="2"/>
</calcChain>
</file>

<file path=xl/sharedStrings.xml><?xml version="1.0" encoding="utf-8"?>
<sst xmlns="http://schemas.openxmlformats.org/spreadsheetml/2006/main" count="221" uniqueCount="42">
  <si>
    <t>Colazione</t>
  </si>
  <si>
    <t>Spuntino</t>
  </si>
  <si>
    <t>Pranzo</t>
  </si>
  <si>
    <t>Cena</t>
  </si>
  <si>
    <t>Carbo</t>
  </si>
  <si>
    <t>Pro</t>
  </si>
  <si>
    <t>Fat</t>
  </si>
  <si>
    <t>Kcal</t>
  </si>
  <si>
    <t>10 fette biscottate integrali(85g)</t>
  </si>
  <si>
    <t>Latte (435 ml)</t>
  </si>
  <si>
    <t>Arrosto di tacchino al forno(100g)</t>
  </si>
  <si>
    <t>Pasta(150g)</t>
  </si>
  <si>
    <t>Riso(150g)</t>
  </si>
  <si>
    <t>Quinoa(150g)</t>
  </si>
  <si>
    <t>Tonno(220g)</t>
  </si>
  <si>
    <t>Sgombro(180g)</t>
  </si>
  <si>
    <t>Calamari(200g)</t>
  </si>
  <si>
    <t>Insalata</t>
  </si>
  <si>
    <t>Olio extravergine d'oliva(2 cucchiai)</t>
  </si>
  <si>
    <t>5 noci</t>
  </si>
  <si>
    <t>Arrosto di tacchino al forno(50g)</t>
  </si>
  <si>
    <t>Petto di tacchino(200g)</t>
  </si>
  <si>
    <t>5 uova</t>
  </si>
  <si>
    <t>Carne manzo(200g)</t>
  </si>
  <si>
    <t>Bresaola(180g)</t>
  </si>
  <si>
    <t>Olio extravergine d'oliva(1 cucchiaio)</t>
  </si>
  <si>
    <t>Lunedi</t>
  </si>
  <si>
    <t>TOTALE</t>
  </si>
  <si>
    <t>Kcal Macro</t>
  </si>
  <si>
    <t>% MACRO</t>
  </si>
  <si>
    <t xml:space="preserve">Pane soia(120g) </t>
  </si>
  <si>
    <t xml:space="preserve">Pane di soia(60g) </t>
  </si>
  <si>
    <t>Pane soia(60g)</t>
  </si>
  <si>
    <t>Martedi</t>
  </si>
  <si>
    <t>1 banana(quando mi alleno)</t>
  </si>
  <si>
    <t>Mercoledi</t>
  </si>
  <si>
    <t>Giovedi</t>
  </si>
  <si>
    <t>Venerdi</t>
  </si>
  <si>
    <t>Sabato</t>
  </si>
  <si>
    <t>Pre nanna</t>
  </si>
  <si>
    <t>Latte(200 ml)</t>
  </si>
  <si>
    <t>Crema di arachidi(30g)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</si>
</sst>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222222"/>
      <name val="Verdana"/>
      <family val="2"/>
    </font>
    <font>
      <sz val="10"/>
      <color rgb="FF222222"/>
      <name val="Verdana"/>
      <family val="2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4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Fill="1" applyAlignment="1">
      <alignment vertical="center"/>
    </xf>
    <xf numFmtId="1" fontId="0" fillId="0" borderId="0" xfId="0" applyNumberFormat="1"/>
    <xf numFmtId="0" fontId="6" fillId="0" borderId="0" xfId="0" applyFont="1"/>
    <xf numFmtId="0" fontId="0" fillId="0" borderId="0" xfId="0" applyFill="1"/>
    <xf numFmtId="0" fontId="0" fillId="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="85" zoomScaleNormal="85" workbookViewId="0">
      <selection activeCell="E3" sqref="A3:E3"/>
    </sheetView>
  </sheetViews>
  <sheetFormatPr defaultRowHeight="14.4" x14ac:dyDescent="0.3"/>
  <cols>
    <col min="1" max="1" width="38.77734375" customWidth="1"/>
  </cols>
  <sheetData>
    <row r="1" spans="1:5" x14ac:dyDescent="0.3">
      <c r="A1" s="1" t="s">
        <v>0</v>
      </c>
      <c r="B1" s="6" t="s">
        <v>4</v>
      </c>
      <c r="C1" s="6" t="s">
        <v>5</v>
      </c>
      <c r="D1" s="6" t="s">
        <v>6</v>
      </c>
      <c r="E1" s="6" t="s">
        <v>7</v>
      </c>
    </row>
    <row r="2" spans="1:5" x14ac:dyDescent="0.3">
      <c r="A2" s="2" t="s">
        <v>8</v>
      </c>
      <c r="B2">
        <v>58</v>
      </c>
      <c r="C2">
        <v>11</v>
      </c>
      <c r="D2">
        <v>5</v>
      </c>
      <c r="E2">
        <v>331</v>
      </c>
    </row>
    <row r="3" spans="1:5" x14ac:dyDescent="0.3">
      <c r="A3" s="2" t="s">
        <v>41</v>
      </c>
      <c r="B3">
        <v>2.8</v>
      </c>
      <c r="C3">
        <v>9</v>
      </c>
      <c r="D3">
        <v>15</v>
      </c>
      <c r="E3">
        <v>180</v>
      </c>
    </row>
    <row r="4" spans="1:5" x14ac:dyDescent="0.3">
      <c r="A4" s="2" t="s">
        <v>9</v>
      </c>
      <c r="B4">
        <v>21</v>
      </c>
      <c r="C4">
        <v>14</v>
      </c>
      <c r="D4">
        <v>7</v>
      </c>
      <c r="E4">
        <v>200</v>
      </c>
    </row>
    <row r="6" spans="1:5" x14ac:dyDescent="0.3">
      <c r="A6" s="1" t="s">
        <v>1</v>
      </c>
    </row>
    <row r="7" spans="1:5" x14ac:dyDescent="0.3">
      <c r="A7" s="2" t="s">
        <v>30</v>
      </c>
      <c r="B7">
        <f>41.7/100*120</f>
        <v>50.040000000000006</v>
      </c>
      <c r="C7">
        <v>12</v>
      </c>
      <c r="D7">
        <v>7</v>
      </c>
      <c r="E7">
        <v>276</v>
      </c>
    </row>
    <row r="8" spans="1:5" x14ac:dyDescent="0.3">
      <c r="A8" s="2" t="s">
        <v>10</v>
      </c>
      <c r="B8">
        <v>3</v>
      </c>
      <c r="C8">
        <v>19</v>
      </c>
      <c r="D8">
        <v>7</v>
      </c>
      <c r="E8">
        <v>97</v>
      </c>
    </row>
    <row r="9" spans="1:5" x14ac:dyDescent="0.3">
      <c r="A9" s="2" t="s">
        <v>34</v>
      </c>
      <c r="B9">
        <f>22/100*120</f>
        <v>26.4</v>
      </c>
      <c r="C9">
        <v>0</v>
      </c>
      <c r="D9">
        <v>0</v>
      </c>
      <c r="E9">
        <f>90/100*20</f>
        <v>18</v>
      </c>
    </row>
    <row r="10" spans="1:5" x14ac:dyDescent="0.3">
      <c r="A10" s="1"/>
    </row>
    <row r="11" spans="1:5" x14ac:dyDescent="0.3">
      <c r="A11" s="1" t="s">
        <v>2</v>
      </c>
    </row>
    <row r="12" spans="1:5" x14ac:dyDescent="0.3">
      <c r="A12" s="7" t="s">
        <v>11</v>
      </c>
      <c r="B12">
        <v>114</v>
      </c>
      <c r="C12">
        <v>17</v>
      </c>
      <c r="D12">
        <v>2.6</v>
      </c>
      <c r="E12">
        <v>513</v>
      </c>
    </row>
    <row r="13" spans="1:5" x14ac:dyDescent="0.3">
      <c r="A13" s="7" t="s">
        <v>12</v>
      </c>
      <c r="B13">
        <v>118</v>
      </c>
      <c r="C13">
        <v>9.75</v>
      </c>
      <c r="D13">
        <v>0.75</v>
      </c>
      <c r="E13">
        <v>510</v>
      </c>
    </row>
    <row r="14" spans="1:5" x14ac:dyDescent="0.3">
      <c r="A14" s="7" t="s">
        <v>13</v>
      </c>
      <c r="B14">
        <v>96</v>
      </c>
      <c r="C14">
        <v>21</v>
      </c>
      <c r="D14">
        <v>9</v>
      </c>
      <c r="E14">
        <v>552</v>
      </c>
    </row>
    <row r="15" spans="1:5" x14ac:dyDescent="0.3">
      <c r="A15" s="10"/>
    </row>
    <row r="16" spans="1:5" x14ac:dyDescent="0.3">
      <c r="A16" s="7" t="s">
        <v>14</v>
      </c>
      <c r="B16">
        <v>0</v>
      </c>
      <c r="C16">
        <v>56</v>
      </c>
      <c r="D16">
        <v>1.8</v>
      </c>
      <c r="E16">
        <v>255</v>
      </c>
    </row>
    <row r="17" spans="1:5" x14ac:dyDescent="0.3">
      <c r="A17" s="7" t="s">
        <v>15</v>
      </c>
      <c r="B17">
        <v>0</v>
      </c>
      <c r="C17">
        <v>45</v>
      </c>
      <c r="D17">
        <v>12.6</v>
      </c>
      <c r="E17">
        <v>293</v>
      </c>
    </row>
    <row r="18" spans="1:5" x14ac:dyDescent="0.3">
      <c r="A18" s="7" t="s">
        <v>16</v>
      </c>
      <c r="B18">
        <v>0</v>
      </c>
      <c r="C18">
        <v>21</v>
      </c>
      <c r="D18">
        <v>2.4</v>
      </c>
      <c r="E18">
        <v>110</v>
      </c>
    </row>
    <row r="20" spans="1:5" x14ac:dyDescent="0.3">
      <c r="A20" s="4" t="s">
        <v>17</v>
      </c>
      <c r="B20">
        <v>0</v>
      </c>
      <c r="C20">
        <v>0</v>
      </c>
      <c r="D20">
        <v>0</v>
      </c>
      <c r="E20">
        <v>50</v>
      </c>
    </row>
    <row r="21" spans="1:5" x14ac:dyDescent="0.3">
      <c r="A21" s="4" t="s">
        <v>18</v>
      </c>
      <c r="B21">
        <v>0</v>
      </c>
      <c r="C21">
        <v>0</v>
      </c>
      <c r="D21">
        <v>20</v>
      </c>
      <c r="E21">
        <f>88*2</f>
        <v>176</v>
      </c>
    </row>
    <row r="22" spans="1:5" x14ac:dyDescent="0.3">
      <c r="A22" s="4" t="s">
        <v>19</v>
      </c>
      <c r="B22">
        <f>12.05/100*25</f>
        <v>3.0125000000000002</v>
      </c>
      <c r="C22">
        <v>6</v>
      </c>
      <c r="D22">
        <v>15</v>
      </c>
      <c r="E22">
        <v>155</v>
      </c>
    </row>
    <row r="24" spans="1:5" x14ac:dyDescent="0.3">
      <c r="A24" s="1" t="s">
        <v>1</v>
      </c>
    </row>
    <row r="25" spans="1:5" x14ac:dyDescent="0.3">
      <c r="A25" s="2" t="s">
        <v>31</v>
      </c>
      <c r="B25">
        <f>41.7/100*60</f>
        <v>25.020000000000003</v>
      </c>
      <c r="C25">
        <v>6</v>
      </c>
      <c r="D25">
        <v>3.5</v>
      </c>
      <c r="E25">
        <v>138</v>
      </c>
    </row>
    <row r="26" spans="1:5" x14ac:dyDescent="0.3">
      <c r="A26" s="2" t="s">
        <v>20</v>
      </c>
      <c r="B26">
        <v>1.5</v>
      </c>
      <c r="C26">
        <v>9.5</v>
      </c>
      <c r="D26">
        <v>3.5</v>
      </c>
      <c r="E26">
        <f>97/2</f>
        <v>48.5</v>
      </c>
    </row>
    <row r="28" spans="1:5" x14ac:dyDescent="0.3">
      <c r="A28" s="1" t="s">
        <v>3</v>
      </c>
    </row>
    <row r="29" spans="1:5" x14ac:dyDescent="0.3">
      <c r="A29" s="2" t="s">
        <v>21</v>
      </c>
      <c r="B29">
        <v>0</v>
      </c>
      <c r="C29">
        <f>21.62*2</f>
        <v>43.24</v>
      </c>
      <c r="D29">
        <f>8.3*2</f>
        <v>16.600000000000001</v>
      </c>
      <c r="E29">
        <f>167*2</f>
        <v>334</v>
      </c>
    </row>
    <row r="30" spans="1:5" x14ac:dyDescent="0.3">
      <c r="A30" s="2" t="s">
        <v>22</v>
      </c>
      <c r="B30">
        <v>0</v>
      </c>
      <c r="C30">
        <f>6.6*5</f>
        <v>33</v>
      </c>
      <c r="D30">
        <f>4.5*5</f>
        <v>22.5</v>
      </c>
      <c r="E30">
        <f>67*5</f>
        <v>335</v>
      </c>
    </row>
    <row r="31" spans="1:5" x14ac:dyDescent="0.3">
      <c r="A31" s="2" t="s">
        <v>23</v>
      </c>
      <c r="B31">
        <v>0</v>
      </c>
      <c r="C31">
        <f>24.6*2</f>
        <v>49.2</v>
      </c>
      <c r="D31">
        <f>14*2</f>
        <v>28</v>
      </c>
      <c r="E31">
        <f>232*2</f>
        <v>464</v>
      </c>
    </row>
    <row r="32" spans="1:5" x14ac:dyDescent="0.3">
      <c r="A32" s="2" t="s">
        <v>24</v>
      </c>
      <c r="B32">
        <v>0</v>
      </c>
      <c r="C32">
        <f>32*1.8</f>
        <v>57.6</v>
      </c>
      <c r="D32">
        <f>2.6*1.8</f>
        <v>4.6800000000000006</v>
      </c>
      <c r="E32">
        <f>151*1.8</f>
        <v>271.8</v>
      </c>
    </row>
    <row r="34" spans="1:5" x14ac:dyDescent="0.3">
      <c r="A34" s="2" t="s">
        <v>32</v>
      </c>
      <c r="B34">
        <v>25.02</v>
      </c>
      <c r="C34">
        <v>6</v>
      </c>
      <c r="D34">
        <v>3.5</v>
      </c>
      <c r="E34">
        <v>138</v>
      </c>
    </row>
    <row r="35" spans="1:5" x14ac:dyDescent="0.3">
      <c r="A35" s="2" t="s">
        <v>17</v>
      </c>
      <c r="B35">
        <v>0</v>
      </c>
      <c r="C35">
        <v>0</v>
      </c>
      <c r="D35">
        <v>0</v>
      </c>
    </row>
    <row r="36" spans="1:5" x14ac:dyDescent="0.3">
      <c r="A36" s="2" t="s">
        <v>25</v>
      </c>
      <c r="B36">
        <v>0</v>
      </c>
      <c r="C36">
        <v>0</v>
      </c>
      <c r="D36">
        <v>10</v>
      </c>
      <c r="E36">
        <f>176/2</f>
        <v>88</v>
      </c>
    </row>
    <row r="39" spans="1:5" x14ac:dyDescent="0.3">
      <c r="A39" s="1" t="s">
        <v>39</v>
      </c>
    </row>
    <row r="40" spans="1:5" x14ac:dyDescent="0.3">
      <c r="A40" t="s">
        <v>40</v>
      </c>
      <c r="B40">
        <v>10</v>
      </c>
      <c r="C40">
        <v>6.3</v>
      </c>
      <c r="D40">
        <v>1.6</v>
      </c>
      <c r="E40">
        <f>47*2</f>
        <v>94</v>
      </c>
    </row>
    <row r="48" spans="1:5" x14ac:dyDescent="0.3">
      <c r="A48" s="1"/>
      <c r="B48" s="6"/>
      <c r="C48" s="6"/>
      <c r="D48" s="6"/>
      <c r="E48" s="6"/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3"/>
    </row>
  </sheetData>
  <printOptions gridLines="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tabSelected="1" topLeftCell="Q1" zoomScale="85" zoomScaleNormal="85" workbookViewId="0">
      <selection activeCell="D32" sqref="D32"/>
    </sheetView>
  </sheetViews>
  <sheetFormatPr defaultRowHeight="14.4" x14ac:dyDescent="0.3"/>
  <cols>
    <col min="1" max="1" width="38.77734375" customWidth="1"/>
    <col min="2" max="4" width="12.44140625" bestFit="1" customWidth="1"/>
    <col min="7" max="7" width="33.6640625" customWidth="1"/>
    <col min="13" max="13" width="35.21875" customWidth="1"/>
    <col min="19" max="19" width="33.33203125" customWidth="1"/>
    <col min="25" max="25" width="32.44140625" customWidth="1"/>
    <col min="31" max="31" width="34.5546875" customWidth="1"/>
    <col min="32" max="32" width="8.109375" customWidth="1"/>
  </cols>
  <sheetData>
    <row r="1" spans="1:35" x14ac:dyDescent="0.3">
      <c r="A1" s="5" t="s">
        <v>26</v>
      </c>
      <c r="G1" s="5" t="s">
        <v>33</v>
      </c>
      <c r="M1" s="5" t="s">
        <v>35</v>
      </c>
      <c r="S1" s="5" t="s">
        <v>36</v>
      </c>
      <c r="Y1" s="5" t="s">
        <v>37</v>
      </c>
      <c r="AE1" s="5" t="s">
        <v>38</v>
      </c>
    </row>
    <row r="2" spans="1:35" x14ac:dyDescent="0.3">
      <c r="A2" s="1" t="s">
        <v>0</v>
      </c>
      <c r="B2" s="6" t="s">
        <v>4</v>
      </c>
      <c r="C2" s="6" t="s">
        <v>5</v>
      </c>
      <c r="D2" s="6" t="s">
        <v>6</v>
      </c>
      <c r="E2" s="6" t="s">
        <v>7</v>
      </c>
      <c r="G2" s="1" t="s">
        <v>0</v>
      </c>
      <c r="H2" s="6" t="s">
        <v>4</v>
      </c>
      <c r="I2" s="6" t="s">
        <v>5</v>
      </c>
      <c r="J2" s="6" t="s">
        <v>6</v>
      </c>
      <c r="K2" s="6" t="s">
        <v>7</v>
      </c>
      <c r="M2" s="1" t="s">
        <v>0</v>
      </c>
      <c r="N2" s="6" t="s">
        <v>4</v>
      </c>
      <c r="O2" s="6" t="s">
        <v>5</v>
      </c>
      <c r="P2" s="6" t="s">
        <v>6</v>
      </c>
      <c r="Q2" s="6" t="s">
        <v>7</v>
      </c>
      <c r="S2" s="1" t="s">
        <v>0</v>
      </c>
      <c r="T2" s="6" t="s">
        <v>4</v>
      </c>
      <c r="U2" s="6" t="s">
        <v>5</v>
      </c>
      <c r="V2" s="6" t="s">
        <v>6</v>
      </c>
      <c r="W2" s="6" t="s">
        <v>7</v>
      </c>
      <c r="Y2" s="1" t="s">
        <v>0</v>
      </c>
      <c r="Z2" s="6" t="s">
        <v>4</v>
      </c>
      <c r="AA2" s="6" t="s">
        <v>5</v>
      </c>
      <c r="AB2" s="6" t="s">
        <v>6</v>
      </c>
      <c r="AC2" s="6" t="s">
        <v>7</v>
      </c>
      <c r="AE2" s="1" t="s">
        <v>0</v>
      </c>
      <c r="AF2" s="6" t="s">
        <v>4</v>
      </c>
      <c r="AG2" s="6" t="s">
        <v>5</v>
      </c>
      <c r="AH2" s="6" t="s">
        <v>6</v>
      </c>
      <c r="AI2" s="6" t="s">
        <v>7</v>
      </c>
    </row>
    <row r="3" spans="1:35" x14ac:dyDescent="0.3">
      <c r="A3" s="2" t="s">
        <v>8</v>
      </c>
      <c r="B3">
        <v>58</v>
      </c>
      <c r="C3">
        <v>11</v>
      </c>
      <c r="D3">
        <v>5</v>
      </c>
      <c r="E3">
        <v>331</v>
      </c>
      <c r="G3" s="2" t="s">
        <v>8</v>
      </c>
      <c r="H3">
        <v>58</v>
      </c>
      <c r="I3">
        <v>11</v>
      </c>
      <c r="J3">
        <v>5</v>
      </c>
      <c r="K3">
        <v>331</v>
      </c>
      <c r="M3" s="2" t="s">
        <v>8</v>
      </c>
      <c r="N3">
        <v>58</v>
      </c>
      <c r="O3">
        <v>11</v>
      </c>
      <c r="P3">
        <v>5</v>
      </c>
      <c r="Q3">
        <v>331</v>
      </c>
      <c r="S3" s="2" t="s">
        <v>8</v>
      </c>
      <c r="T3">
        <v>58</v>
      </c>
      <c r="U3">
        <v>11</v>
      </c>
      <c r="V3">
        <v>5</v>
      </c>
      <c r="W3">
        <v>331</v>
      </c>
      <c r="Y3" s="2" t="s">
        <v>8</v>
      </c>
      <c r="Z3">
        <v>58</v>
      </c>
      <c r="AA3">
        <v>11</v>
      </c>
      <c r="AB3">
        <v>5</v>
      </c>
      <c r="AC3">
        <v>331</v>
      </c>
      <c r="AE3" s="2" t="s">
        <v>8</v>
      </c>
      <c r="AF3">
        <v>58</v>
      </c>
      <c r="AG3">
        <v>11</v>
      </c>
      <c r="AH3">
        <v>5</v>
      </c>
      <c r="AI3">
        <v>331</v>
      </c>
    </row>
    <row r="4" spans="1:35" x14ac:dyDescent="0.3">
      <c r="A4" s="2" t="s">
        <v>41</v>
      </c>
      <c r="B4">
        <v>2.8</v>
      </c>
      <c r="C4">
        <v>9</v>
      </c>
      <c r="D4">
        <v>15</v>
      </c>
      <c r="E4">
        <v>180</v>
      </c>
      <c r="G4" s="2" t="s">
        <v>41</v>
      </c>
      <c r="H4">
        <v>2.8</v>
      </c>
      <c r="I4">
        <v>9</v>
      </c>
      <c r="J4">
        <v>15</v>
      </c>
      <c r="K4">
        <v>180</v>
      </c>
      <c r="M4" s="2" t="s">
        <v>41</v>
      </c>
      <c r="N4">
        <v>2.8</v>
      </c>
      <c r="O4">
        <v>9</v>
      </c>
      <c r="P4">
        <v>15</v>
      </c>
      <c r="Q4">
        <v>180</v>
      </c>
      <c r="S4" s="2" t="s">
        <v>41</v>
      </c>
      <c r="T4">
        <v>2.8</v>
      </c>
      <c r="U4">
        <v>9</v>
      </c>
      <c r="V4">
        <v>15</v>
      </c>
      <c r="W4">
        <v>180</v>
      </c>
      <c r="Y4" s="2" t="s">
        <v>41</v>
      </c>
      <c r="Z4">
        <v>2.8</v>
      </c>
      <c r="AA4">
        <v>9</v>
      </c>
      <c r="AB4">
        <v>15</v>
      </c>
      <c r="AC4">
        <v>180</v>
      </c>
      <c r="AE4" s="2" t="s">
        <v>41</v>
      </c>
      <c r="AF4">
        <v>2.8</v>
      </c>
      <c r="AG4">
        <v>9</v>
      </c>
      <c r="AH4">
        <v>15</v>
      </c>
      <c r="AI4">
        <v>180</v>
      </c>
    </row>
    <row r="5" spans="1:35" x14ac:dyDescent="0.3">
      <c r="A5" s="2" t="s">
        <v>9</v>
      </c>
      <c r="B5">
        <v>25</v>
      </c>
      <c r="C5">
        <v>14</v>
      </c>
      <c r="D5">
        <v>7</v>
      </c>
      <c r="E5">
        <v>200</v>
      </c>
      <c r="G5" s="2" t="s">
        <v>9</v>
      </c>
      <c r="H5">
        <v>25</v>
      </c>
      <c r="I5">
        <v>14</v>
      </c>
      <c r="J5">
        <v>7</v>
      </c>
      <c r="K5">
        <v>200</v>
      </c>
      <c r="M5" s="2" t="s">
        <v>9</v>
      </c>
      <c r="N5">
        <v>25</v>
      </c>
      <c r="O5">
        <v>14</v>
      </c>
      <c r="P5">
        <v>7</v>
      </c>
      <c r="Q5">
        <v>200</v>
      </c>
      <c r="S5" s="2" t="s">
        <v>9</v>
      </c>
      <c r="T5">
        <v>25</v>
      </c>
      <c r="U5">
        <v>14</v>
      </c>
      <c r="V5">
        <v>7</v>
      </c>
      <c r="W5">
        <v>200</v>
      </c>
      <c r="Y5" s="2" t="s">
        <v>9</v>
      </c>
      <c r="Z5">
        <v>25</v>
      </c>
      <c r="AA5">
        <v>14</v>
      </c>
      <c r="AB5">
        <v>7</v>
      </c>
      <c r="AC5">
        <v>200</v>
      </c>
      <c r="AE5" s="2" t="s">
        <v>9</v>
      </c>
      <c r="AF5">
        <v>25</v>
      </c>
      <c r="AG5">
        <v>14</v>
      </c>
      <c r="AH5">
        <v>7</v>
      </c>
      <c r="AI5">
        <v>200</v>
      </c>
    </row>
    <row r="7" spans="1:35" x14ac:dyDescent="0.3">
      <c r="A7" s="1" t="s">
        <v>1</v>
      </c>
      <c r="G7" s="1" t="s">
        <v>1</v>
      </c>
      <c r="M7" s="1" t="s">
        <v>1</v>
      </c>
      <c r="S7" s="1" t="s">
        <v>1</v>
      </c>
      <c r="Y7" s="1" t="s">
        <v>1</v>
      </c>
      <c r="AE7" s="1" t="s">
        <v>1</v>
      </c>
    </row>
    <row r="8" spans="1:35" x14ac:dyDescent="0.3">
      <c r="A8" s="2" t="s">
        <v>30</v>
      </c>
      <c r="B8">
        <f>41.7/100*120</f>
        <v>50.040000000000006</v>
      </c>
      <c r="C8">
        <v>12</v>
      </c>
      <c r="D8">
        <v>7</v>
      </c>
      <c r="E8">
        <v>276</v>
      </c>
      <c r="G8" s="2" t="s">
        <v>30</v>
      </c>
      <c r="H8">
        <f>41.7/100*120</f>
        <v>50.040000000000006</v>
      </c>
      <c r="I8">
        <v>12</v>
      </c>
      <c r="J8">
        <v>7</v>
      </c>
      <c r="K8">
        <v>276</v>
      </c>
      <c r="M8" s="2" t="s">
        <v>30</v>
      </c>
      <c r="N8">
        <f>41.7/100*120</f>
        <v>50.040000000000006</v>
      </c>
      <c r="O8">
        <v>12</v>
      </c>
      <c r="P8">
        <v>7</v>
      </c>
      <c r="Q8">
        <v>276</v>
      </c>
      <c r="S8" s="2" t="s">
        <v>30</v>
      </c>
      <c r="T8">
        <f>41.7/100*120</f>
        <v>50.040000000000006</v>
      </c>
      <c r="U8">
        <v>12</v>
      </c>
      <c r="V8">
        <v>7</v>
      </c>
      <c r="W8">
        <v>276</v>
      </c>
      <c r="Y8" s="2" t="s">
        <v>30</v>
      </c>
      <c r="Z8">
        <f>41.7/100*120</f>
        <v>50.040000000000006</v>
      </c>
      <c r="AA8">
        <v>12</v>
      </c>
      <c r="AB8">
        <v>7</v>
      </c>
      <c r="AC8">
        <v>276</v>
      </c>
      <c r="AE8" s="2" t="s">
        <v>30</v>
      </c>
      <c r="AF8">
        <f>41.7/100*120</f>
        <v>50.040000000000006</v>
      </c>
      <c r="AG8">
        <v>12</v>
      </c>
      <c r="AH8">
        <v>7</v>
      </c>
      <c r="AI8">
        <v>276</v>
      </c>
    </row>
    <row r="9" spans="1:35" x14ac:dyDescent="0.3">
      <c r="A9" s="2" t="s">
        <v>10</v>
      </c>
      <c r="B9">
        <v>3</v>
      </c>
      <c r="C9">
        <v>19</v>
      </c>
      <c r="D9">
        <v>7</v>
      </c>
      <c r="E9">
        <v>97</v>
      </c>
      <c r="G9" s="2" t="s">
        <v>10</v>
      </c>
      <c r="H9">
        <v>3</v>
      </c>
      <c r="I9">
        <v>19</v>
      </c>
      <c r="J9">
        <v>7</v>
      </c>
      <c r="K9">
        <v>97</v>
      </c>
      <c r="M9" s="2" t="s">
        <v>10</v>
      </c>
      <c r="N9">
        <v>3</v>
      </c>
      <c r="O9">
        <v>19</v>
      </c>
      <c r="P9">
        <v>7</v>
      </c>
      <c r="Q9">
        <v>97</v>
      </c>
      <c r="S9" s="2" t="s">
        <v>10</v>
      </c>
      <c r="T9">
        <v>3</v>
      </c>
      <c r="U9">
        <v>19</v>
      </c>
      <c r="V9">
        <v>7</v>
      </c>
      <c r="W9">
        <v>97</v>
      </c>
      <c r="Y9" s="2" t="s">
        <v>10</v>
      </c>
      <c r="Z9">
        <v>3</v>
      </c>
      <c r="AA9">
        <v>19</v>
      </c>
      <c r="AB9">
        <v>7</v>
      </c>
      <c r="AC9">
        <v>97</v>
      </c>
      <c r="AE9" s="2" t="s">
        <v>10</v>
      </c>
      <c r="AF9">
        <v>3</v>
      </c>
      <c r="AG9">
        <v>19</v>
      </c>
      <c r="AH9">
        <v>7</v>
      </c>
      <c r="AI9">
        <v>97</v>
      </c>
    </row>
    <row r="10" spans="1:35" x14ac:dyDescent="0.3">
      <c r="A10" s="2"/>
      <c r="G10" s="2"/>
      <c r="M10" s="2"/>
      <c r="S10" s="2"/>
      <c r="Y10" s="2"/>
      <c r="AE10" s="2"/>
    </row>
    <row r="11" spans="1:35" x14ac:dyDescent="0.3">
      <c r="A11" s="1" t="s">
        <v>2</v>
      </c>
      <c r="G11" s="1" t="s">
        <v>2</v>
      </c>
      <c r="M11" s="1" t="s">
        <v>2</v>
      </c>
      <c r="S11" s="1" t="s">
        <v>2</v>
      </c>
      <c r="Y11" s="1" t="s">
        <v>2</v>
      </c>
      <c r="AE11" s="1" t="s">
        <v>2</v>
      </c>
    </row>
    <row r="12" spans="1:35" x14ac:dyDescent="0.3">
      <c r="A12" s="7" t="s">
        <v>12</v>
      </c>
      <c r="B12">
        <v>118</v>
      </c>
      <c r="C12">
        <v>9.75</v>
      </c>
      <c r="D12">
        <v>0.75</v>
      </c>
      <c r="E12">
        <v>510</v>
      </c>
      <c r="G12" s="7" t="s">
        <v>11</v>
      </c>
      <c r="H12" s="11">
        <v>114</v>
      </c>
      <c r="I12" s="11">
        <v>17</v>
      </c>
      <c r="J12" s="11">
        <v>2.6</v>
      </c>
      <c r="K12" s="11">
        <v>513</v>
      </c>
      <c r="L12" s="11"/>
      <c r="M12" s="7" t="s">
        <v>12</v>
      </c>
      <c r="N12" s="11">
        <v>118</v>
      </c>
      <c r="O12" s="11">
        <v>9.75</v>
      </c>
      <c r="P12" s="11">
        <v>0.75</v>
      </c>
      <c r="Q12" s="11">
        <v>510</v>
      </c>
      <c r="R12" s="11"/>
      <c r="S12" s="7" t="s">
        <v>13</v>
      </c>
      <c r="T12">
        <v>96</v>
      </c>
      <c r="U12">
        <v>21</v>
      </c>
      <c r="V12">
        <v>9</v>
      </c>
      <c r="W12">
        <v>552</v>
      </c>
      <c r="Y12" s="7" t="s">
        <v>11</v>
      </c>
      <c r="Z12" s="10">
        <v>114</v>
      </c>
      <c r="AA12" s="10">
        <v>17</v>
      </c>
      <c r="AB12" s="10">
        <v>2.6</v>
      </c>
      <c r="AC12" s="10">
        <v>513</v>
      </c>
      <c r="AD12" s="10"/>
      <c r="AE12" s="7" t="s">
        <v>12</v>
      </c>
      <c r="AF12">
        <v>118</v>
      </c>
      <c r="AG12">
        <v>9.75</v>
      </c>
      <c r="AH12">
        <v>0.75</v>
      </c>
      <c r="AI12">
        <v>510</v>
      </c>
    </row>
    <row r="13" spans="1:35" x14ac:dyDescent="0.3">
      <c r="A13" s="7" t="s">
        <v>15</v>
      </c>
      <c r="B13">
        <v>0</v>
      </c>
      <c r="C13">
        <v>45</v>
      </c>
      <c r="D13">
        <v>12.6</v>
      </c>
      <c r="E13">
        <v>293</v>
      </c>
      <c r="G13" s="7" t="s">
        <v>14</v>
      </c>
      <c r="H13" s="11">
        <v>0</v>
      </c>
      <c r="I13" s="11">
        <v>56</v>
      </c>
      <c r="J13" s="11">
        <v>1.8</v>
      </c>
      <c r="K13" s="11">
        <v>255</v>
      </c>
      <c r="L13" s="11"/>
      <c r="M13" s="7" t="s">
        <v>15</v>
      </c>
      <c r="N13" s="11">
        <v>0</v>
      </c>
      <c r="O13" s="11">
        <v>45</v>
      </c>
      <c r="P13" s="11">
        <v>12.6</v>
      </c>
      <c r="Q13" s="11">
        <v>293</v>
      </c>
      <c r="R13" s="11"/>
      <c r="S13" s="7" t="s">
        <v>16</v>
      </c>
      <c r="T13">
        <v>0</v>
      </c>
      <c r="U13">
        <v>21</v>
      </c>
      <c r="V13">
        <v>2.4</v>
      </c>
      <c r="W13">
        <v>110</v>
      </c>
      <c r="Y13" s="7" t="s">
        <v>14</v>
      </c>
      <c r="Z13" s="10">
        <v>0</v>
      </c>
      <c r="AA13" s="10">
        <v>56</v>
      </c>
      <c r="AB13" s="10">
        <v>1.8</v>
      </c>
      <c r="AC13" s="10">
        <v>255</v>
      </c>
      <c r="AD13" s="10"/>
      <c r="AE13" s="7" t="s">
        <v>15</v>
      </c>
      <c r="AF13">
        <v>0</v>
      </c>
      <c r="AG13">
        <v>45</v>
      </c>
      <c r="AH13">
        <v>12.6</v>
      </c>
      <c r="AI13">
        <v>293</v>
      </c>
    </row>
    <row r="14" spans="1:35" x14ac:dyDescent="0.3">
      <c r="A14" s="4" t="s">
        <v>17</v>
      </c>
      <c r="B14">
        <v>0</v>
      </c>
      <c r="C14">
        <v>0</v>
      </c>
      <c r="D14">
        <v>0</v>
      </c>
      <c r="E14">
        <v>50</v>
      </c>
      <c r="G14" s="4" t="s">
        <v>17</v>
      </c>
      <c r="H14">
        <v>0</v>
      </c>
      <c r="I14">
        <v>0</v>
      </c>
      <c r="J14">
        <v>0</v>
      </c>
      <c r="K14">
        <v>50</v>
      </c>
      <c r="M14" s="4" t="s">
        <v>17</v>
      </c>
      <c r="N14">
        <v>0</v>
      </c>
      <c r="O14">
        <v>0</v>
      </c>
      <c r="P14">
        <v>0</v>
      </c>
      <c r="Q14">
        <v>50</v>
      </c>
      <c r="S14" s="4" t="s">
        <v>17</v>
      </c>
      <c r="T14">
        <v>0</v>
      </c>
      <c r="U14">
        <v>0</v>
      </c>
      <c r="V14">
        <v>0</v>
      </c>
      <c r="W14">
        <v>50</v>
      </c>
      <c r="Y14" s="4" t="s">
        <v>17</v>
      </c>
      <c r="Z14">
        <v>0</v>
      </c>
      <c r="AA14">
        <v>0</v>
      </c>
      <c r="AB14">
        <v>0</v>
      </c>
      <c r="AC14">
        <v>50</v>
      </c>
      <c r="AE14" s="4" t="s">
        <v>17</v>
      </c>
      <c r="AF14">
        <v>0</v>
      </c>
      <c r="AG14">
        <v>0</v>
      </c>
      <c r="AH14">
        <v>0</v>
      </c>
      <c r="AI14">
        <v>50</v>
      </c>
    </row>
    <row r="15" spans="1:35" x14ac:dyDescent="0.3">
      <c r="A15" s="4" t="s">
        <v>18</v>
      </c>
      <c r="B15">
        <v>0</v>
      </c>
      <c r="C15">
        <v>0</v>
      </c>
      <c r="D15">
        <v>20</v>
      </c>
      <c r="E15">
        <f>88*2</f>
        <v>176</v>
      </c>
      <c r="G15" s="4" t="s">
        <v>18</v>
      </c>
      <c r="H15">
        <v>0</v>
      </c>
      <c r="I15">
        <v>0</v>
      </c>
      <c r="J15">
        <v>20</v>
      </c>
      <c r="K15">
        <f>88*2</f>
        <v>176</v>
      </c>
      <c r="M15" s="4" t="s">
        <v>18</v>
      </c>
      <c r="N15">
        <v>0</v>
      </c>
      <c r="O15">
        <v>0</v>
      </c>
      <c r="P15">
        <v>20</v>
      </c>
      <c r="Q15">
        <f>88*2</f>
        <v>176</v>
      </c>
      <c r="S15" s="4" t="s">
        <v>18</v>
      </c>
      <c r="T15">
        <v>0</v>
      </c>
      <c r="U15">
        <v>0</v>
      </c>
      <c r="V15">
        <v>20</v>
      </c>
      <c r="W15">
        <f>88*2</f>
        <v>176</v>
      </c>
      <c r="Y15" s="4" t="s">
        <v>18</v>
      </c>
      <c r="Z15">
        <v>0</v>
      </c>
      <c r="AA15">
        <v>0</v>
      </c>
      <c r="AB15">
        <v>20</v>
      </c>
      <c r="AC15">
        <f>88*2</f>
        <v>176</v>
      </c>
      <c r="AE15" s="4" t="s">
        <v>18</v>
      </c>
      <c r="AF15">
        <v>0</v>
      </c>
      <c r="AG15">
        <v>0</v>
      </c>
      <c r="AH15">
        <v>20</v>
      </c>
      <c r="AI15">
        <f>88*2</f>
        <v>176</v>
      </c>
    </row>
    <row r="16" spans="1:35" x14ac:dyDescent="0.3">
      <c r="A16" s="4" t="s">
        <v>19</v>
      </c>
      <c r="B16">
        <f>12.05/100*25</f>
        <v>3.0125000000000002</v>
      </c>
      <c r="C16">
        <v>6</v>
      </c>
      <c r="D16">
        <v>15</v>
      </c>
      <c r="E16">
        <v>155</v>
      </c>
      <c r="G16" s="4" t="s">
        <v>19</v>
      </c>
      <c r="H16">
        <f>12.05/100*25</f>
        <v>3.0125000000000002</v>
      </c>
      <c r="I16">
        <v>6</v>
      </c>
      <c r="J16">
        <v>15</v>
      </c>
      <c r="K16">
        <v>155</v>
      </c>
      <c r="M16" s="4" t="s">
        <v>19</v>
      </c>
      <c r="N16">
        <f>12.05/100*25</f>
        <v>3.0125000000000002</v>
      </c>
      <c r="O16">
        <v>6</v>
      </c>
      <c r="P16">
        <v>15</v>
      </c>
      <c r="Q16">
        <v>155</v>
      </c>
      <c r="S16" s="4" t="s">
        <v>19</v>
      </c>
      <c r="T16">
        <f>12.05/100*25</f>
        <v>3.0125000000000002</v>
      </c>
      <c r="U16">
        <v>6</v>
      </c>
      <c r="V16">
        <v>15</v>
      </c>
      <c r="W16">
        <v>155</v>
      </c>
      <c r="Y16" s="4" t="s">
        <v>19</v>
      </c>
      <c r="Z16">
        <f>12.05/100*25</f>
        <v>3.0125000000000002</v>
      </c>
      <c r="AA16">
        <v>6</v>
      </c>
      <c r="AB16">
        <v>15</v>
      </c>
      <c r="AC16">
        <v>155</v>
      </c>
      <c r="AE16" s="4" t="s">
        <v>19</v>
      </c>
      <c r="AF16">
        <f>12.05/100*25</f>
        <v>3.0125000000000002</v>
      </c>
      <c r="AG16">
        <v>6</v>
      </c>
      <c r="AH16">
        <v>15</v>
      </c>
      <c r="AI16">
        <v>155</v>
      </c>
    </row>
    <row r="18" spans="1:35" x14ac:dyDescent="0.3">
      <c r="A18" s="1" t="s">
        <v>1</v>
      </c>
      <c r="G18" s="1" t="s">
        <v>1</v>
      </c>
      <c r="M18" s="1" t="s">
        <v>1</v>
      </c>
      <c r="S18" s="1" t="s">
        <v>1</v>
      </c>
      <c r="Y18" s="1" t="s">
        <v>1</v>
      </c>
      <c r="AE18" s="1" t="s">
        <v>1</v>
      </c>
    </row>
    <row r="19" spans="1:35" x14ac:dyDescent="0.3">
      <c r="A19" s="2" t="s">
        <v>31</v>
      </c>
      <c r="B19">
        <f>41.7/100*60</f>
        <v>25.020000000000003</v>
      </c>
      <c r="C19">
        <v>6</v>
      </c>
      <c r="D19">
        <v>3.5</v>
      </c>
      <c r="E19">
        <v>138</v>
      </c>
      <c r="G19" s="2" t="s">
        <v>31</v>
      </c>
      <c r="H19">
        <f>41.7/100*60</f>
        <v>25.020000000000003</v>
      </c>
      <c r="I19">
        <v>6</v>
      </c>
      <c r="J19">
        <v>3.5</v>
      </c>
      <c r="K19">
        <v>138</v>
      </c>
      <c r="M19" s="2" t="s">
        <v>31</v>
      </c>
      <c r="N19">
        <f>41.7/100*60</f>
        <v>25.020000000000003</v>
      </c>
      <c r="O19">
        <v>6</v>
      </c>
      <c r="P19">
        <v>3.5</v>
      </c>
      <c r="Q19">
        <v>138</v>
      </c>
      <c r="S19" s="2" t="s">
        <v>31</v>
      </c>
      <c r="T19">
        <f>41.7/100*60</f>
        <v>25.020000000000003</v>
      </c>
      <c r="U19">
        <v>6</v>
      </c>
      <c r="V19">
        <v>3.5</v>
      </c>
      <c r="W19">
        <v>138</v>
      </c>
      <c r="Y19" s="2" t="s">
        <v>31</v>
      </c>
      <c r="Z19">
        <f>41.7/100*60</f>
        <v>25.020000000000003</v>
      </c>
      <c r="AA19">
        <v>6</v>
      </c>
      <c r="AB19">
        <v>3.5</v>
      </c>
      <c r="AC19">
        <v>138</v>
      </c>
      <c r="AE19" s="2" t="s">
        <v>31</v>
      </c>
      <c r="AF19">
        <f>41.7/100*60</f>
        <v>25.020000000000003</v>
      </c>
      <c r="AG19">
        <v>6</v>
      </c>
      <c r="AH19">
        <v>3.5</v>
      </c>
      <c r="AI19">
        <v>138</v>
      </c>
    </row>
    <row r="20" spans="1:35" x14ac:dyDescent="0.3">
      <c r="A20" s="2" t="s">
        <v>20</v>
      </c>
      <c r="B20">
        <v>1.5</v>
      </c>
      <c r="C20">
        <v>9.5</v>
      </c>
      <c r="D20">
        <v>3.5</v>
      </c>
      <c r="E20">
        <f>97/2</f>
        <v>48.5</v>
      </c>
      <c r="G20" s="2" t="s">
        <v>20</v>
      </c>
      <c r="H20">
        <v>1.5</v>
      </c>
      <c r="I20">
        <v>9.5</v>
      </c>
      <c r="J20">
        <v>3.5</v>
      </c>
      <c r="K20">
        <f>97/2</f>
        <v>48.5</v>
      </c>
      <c r="M20" s="2" t="s">
        <v>20</v>
      </c>
      <c r="N20">
        <v>1.5</v>
      </c>
      <c r="O20">
        <v>9.5</v>
      </c>
      <c r="P20">
        <v>3.5</v>
      </c>
      <c r="Q20">
        <f>97/2</f>
        <v>48.5</v>
      </c>
      <c r="S20" s="2" t="s">
        <v>20</v>
      </c>
      <c r="T20">
        <v>1.5</v>
      </c>
      <c r="U20">
        <v>9.5</v>
      </c>
      <c r="V20">
        <v>3.5</v>
      </c>
      <c r="W20">
        <f>97/2</f>
        <v>48.5</v>
      </c>
      <c r="Y20" s="2" t="s">
        <v>20</v>
      </c>
      <c r="Z20">
        <v>1.5</v>
      </c>
      <c r="AA20">
        <v>9.5</v>
      </c>
      <c r="AB20">
        <v>3.5</v>
      </c>
      <c r="AC20">
        <f>97/2</f>
        <v>48.5</v>
      </c>
      <c r="AE20" s="2" t="s">
        <v>20</v>
      </c>
      <c r="AF20">
        <v>1.5</v>
      </c>
      <c r="AG20">
        <v>9.5</v>
      </c>
      <c r="AH20">
        <v>3.5</v>
      </c>
      <c r="AI20">
        <f>97/2</f>
        <v>48.5</v>
      </c>
    </row>
    <row r="22" spans="1:35" x14ac:dyDescent="0.3">
      <c r="A22" s="1" t="s">
        <v>3</v>
      </c>
      <c r="G22" s="1" t="s">
        <v>3</v>
      </c>
      <c r="M22" s="1" t="s">
        <v>3</v>
      </c>
      <c r="S22" s="1" t="s">
        <v>3</v>
      </c>
      <c r="Y22" s="1" t="s">
        <v>3</v>
      </c>
      <c r="AE22" s="1" t="s">
        <v>3</v>
      </c>
    </row>
    <row r="23" spans="1:35" x14ac:dyDescent="0.3">
      <c r="A23" s="2" t="s">
        <v>24</v>
      </c>
      <c r="B23">
        <v>0</v>
      </c>
      <c r="C23">
        <f>32*1.8</f>
        <v>57.6</v>
      </c>
      <c r="D23">
        <f>2.6*1.8</f>
        <v>4.6800000000000006</v>
      </c>
      <c r="E23">
        <f>151*1.8</f>
        <v>271.8</v>
      </c>
      <c r="G23" s="2" t="s">
        <v>22</v>
      </c>
      <c r="H23">
        <v>0</v>
      </c>
      <c r="I23">
        <f>6.6*5</f>
        <v>33</v>
      </c>
      <c r="J23">
        <f>4.5*5</f>
        <v>22.5</v>
      </c>
      <c r="K23">
        <f>67*5</f>
        <v>335</v>
      </c>
      <c r="M23" s="2" t="s">
        <v>21</v>
      </c>
      <c r="N23">
        <v>0</v>
      </c>
      <c r="O23">
        <f>21.62*2</f>
        <v>43.24</v>
      </c>
      <c r="P23">
        <f>8.3*2</f>
        <v>16.600000000000001</v>
      </c>
      <c r="Q23">
        <f>167*2</f>
        <v>334</v>
      </c>
      <c r="S23" s="2" t="s">
        <v>23</v>
      </c>
      <c r="T23">
        <v>0</v>
      </c>
      <c r="U23">
        <f>24.6*2</f>
        <v>49.2</v>
      </c>
      <c r="V23">
        <f>14*2</f>
        <v>28</v>
      </c>
      <c r="W23">
        <f>232*2</f>
        <v>464</v>
      </c>
      <c r="Y23" s="2" t="s">
        <v>21</v>
      </c>
      <c r="Z23">
        <v>0</v>
      </c>
      <c r="AA23">
        <f>21.62*2</f>
        <v>43.24</v>
      </c>
      <c r="AB23">
        <f>8.3*2</f>
        <v>16.600000000000001</v>
      </c>
      <c r="AC23">
        <f>167*2</f>
        <v>334</v>
      </c>
      <c r="AE23" s="2" t="s">
        <v>22</v>
      </c>
      <c r="AF23">
        <v>0</v>
      </c>
      <c r="AG23">
        <f>6.6*5</f>
        <v>33</v>
      </c>
      <c r="AH23">
        <f>4.5*5</f>
        <v>22.5</v>
      </c>
      <c r="AI23">
        <f>67*5</f>
        <v>335</v>
      </c>
    </row>
    <row r="24" spans="1:35" x14ac:dyDescent="0.3">
      <c r="A24" s="2" t="s">
        <v>31</v>
      </c>
      <c r="B24">
        <f>41.7/100*60</f>
        <v>25.020000000000003</v>
      </c>
      <c r="C24">
        <v>6</v>
      </c>
      <c r="D24">
        <v>3.5</v>
      </c>
      <c r="E24">
        <v>138</v>
      </c>
      <c r="G24" s="2" t="s">
        <v>31</v>
      </c>
      <c r="H24">
        <f>41.7/100*60</f>
        <v>25.020000000000003</v>
      </c>
      <c r="I24">
        <v>6</v>
      </c>
      <c r="J24">
        <v>3.5</v>
      </c>
      <c r="K24">
        <v>138</v>
      </c>
      <c r="M24" s="2" t="s">
        <v>31</v>
      </c>
      <c r="N24">
        <f>41.7/100*60</f>
        <v>25.020000000000003</v>
      </c>
      <c r="O24">
        <v>6</v>
      </c>
      <c r="P24">
        <v>3.5</v>
      </c>
      <c r="Q24">
        <v>138</v>
      </c>
      <c r="S24" s="2" t="s">
        <v>31</v>
      </c>
      <c r="T24">
        <f>41.7/100*60</f>
        <v>25.020000000000003</v>
      </c>
      <c r="U24">
        <v>6</v>
      </c>
      <c r="V24">
        <v>3.5</v>
      </c>
      <c r="W24">
        <v>138</v>
      </c>
      <c r="Y24" s="2" t="s">
        <v>31</v>
      </c>
      <c r="Z24">
        <f>41.7/100*60</f>
        <v>25.020000000000003</v>
      </c>
      <c r="AA24">
        <v>6</v>
      </c>
      <c r="AB24">
        <v>3.5</v>
      </c>
      <c r="AC24">
        <v>138</v>
      </c>
      <c r="AE24" s="2" t="s">
        <v>31</v>
      </c>
      <c r="AF24">
        <f>41.7/100*60</f>
        <v>25.020000000000003</v>
      </c>
      <c r="AG24">
        <v>6</v>
      </c>
      <c r="AH24">
        <v>3.5</v>
      </c>
      <c r="AI24">
        <v>138</v>
      </c>
    </row>
    <row r="25" spans="1:35" x14ac:dyDescent="0.3">
      <c r="A25" s="2" t="s">
        <v>17</v>
      </c>
      <c r="B25">
        <v>0</v>
      </c>
      <c r="C25">
        <v>0</v>
      </c>
      <c r="D25">
        <v>0</v>
      </c>
      <c r="G25" s="2" t="s">
        <v>17</v>
      </c>
      <c r="H25">
        <v>0</v>
      </c>
      <c r="I25">
        <v>0</v>
      </c>
      <c r="J25">
        <v>0</v>
      </c>
      <c r="M25" s="2" t="s">
        <v>17</v>
      </c>
      <c r="N25">
        <v>0</v>
      </c>
      <c r="O25">
        <v>0</v>
      </c>
      <c r="P25">
        <v>0</v>
      </c>
      <c r="S25" s="2" t="s">
        <v>17</v>
      </c>
      <c r="T25">
        <v>0</v>
      </c>
      <c r="U25">
        <v>0</v>
      </c>
      <c r="V25">
        <v>0</v>
      </c>
      <c r="Y25" s="2" t="s">
        <v>17</v>
      </c>
      <c r="Z25">
        <v>0</v>
      </c>
      <c r="AA25">
        <v>0</v>
      </c>
      <c r="AB25">
        <v>0</v>
      </c>
      <c r="AE25" s="2" t="s">
        <v>17</v>
      </c>
      <c r="AF25">
        <v>0</v>
      </c>
      <c r="AG25">
        <v>0</v>
      </c>
      <c r="AH25">
        <v>0</v>
      </c>
    </row>
    <row r="26" spans="1:35" x14ac:dyDescent="0.3">
      <c r="A26" s="2" t="s">
        <v>25</v>
      </c>
      <c r="B26">
        <v>0</v>
      </c>
      <c r="C26">
        <v>0</v>
      </c>
      <c r="D26">
        <v>10</v>
      </c>
      <c r="E26">
        <f>176/2</f>
        <v>88</v>
      </c>
      <c r="G26" s="2" t="s">
        <v>25</v>
      </c>
      <c r="H26">
        <v>0</v>
      </c>
      <c r="I26">
        <v>0</v>
      </c>
      <c r="J26">
        <v>10</v>
      </c>
      <c r="K26">
        <f>176/2</f>
        <v>88</v>
      </c>
      <c r="M26" s="2" t="s">
        <v>25</v>
      </c>
      <c r="N26">
        <v>0</v>
      </c>
      <c r="O26">
        <v>0</v>
      </c>
      <c r="P26">
        <v>10</v>
      </c>
      <c r="Q26">
        <f>176/2</f>
        <v>88</v>
      </c>
      <c r="S26" s="2" t="s">
        <v>25</v>
      </c>
      <c r="T26">
        <v>0</v>
      </c>
      <c r="U26">
        <v>0</v>
      </c>
      <c r="V26">
        <v>10</v>
      </c>
      <c r="W26">
        <f>176/2</f>
        <v>88</v>
      </c>
      <c r="Y26" s="2" t="s">
        <v>25</v>
      </c>
      <c r="Z26">
        <v>0</v>
      </c>
      <c r="AA26">
        <v>0</v>
      </c>
      <c r="AB26">
        <v>10</v>
      </c>
      <c r="AC26">
        <f>176/2</f>
        <v>88</v>
      </c>
      <c r="AE26" s="2" t="s">
        <v>25</v>
      </c>
      <c r="AF26">
        <v>0</v>
      </c>
      <c r="AG26">
        <v>0</v>
      </c>
      <c r="AH26">
        <v>10</v>
      </c>
      <c r="AI26">
        <f>176/2</f>
        <v>88</v>
      </c>
    </row>
    <row r="28" spans="1:35" x14ac:dyDescent="0.3">
      <c r="A28" s="1" t="s">
        <v>39</v>
      </c>
      <c r="G28" s="1" t="s">
        <v>39</v>
      </c>
      <c r="M28" s="1" t="s">
        <v>39</v>
      </c>
      <c r="S28" s="1" t="s">
        <v>39</v>
      </c>
      <c r="Y28" s="1" t="s">
        <v>39</v>
      </c>
      <c r="AE28" s="1" t="s">
        <v>39</v>
      </c>
    </row>
    <row r="29" spans="1:35" x14ac:dyDescent="0.3">
      <c r="A29" t="s">
        <v>40</v>
      </c>
      <c r="B29">
        <v>10</v>
      </c>
      <c r="C29">
        <v>6.3</v>
      </c>
      <c r="D29">
        <v>1.6</v>
      </c>
      <c r="E29">
        <f>47*2</f>
        <v>94</v>
      </c>
      <c r="G29" t="s">
        <v>40</v>
      </c>
      <c r="H29">
        <v>10</v>
      </c>
      <c r="I29">
        <v>6.3</v>
      </c>
      <c r="J29">
        <v>1.6</v>
      </c>
      <c r="K29">
        <f>47*2</f>
        <v>94</v>
      </c>
      <c r="M29" t="s">
        <v>40</v>
      </c>
      <c r="N29">
        <v>10</v>
      </c>
      <c r="O29">
        <v>6.3</v>
      </c>
      <c r="P29">
        <v>1.6</v>
      </c>
      <c r="Q29">
        <f>47*2</f>
        <v>94</v>
      </c>
      <c r="S29" t="s">
        <v>40</v>
      </c>
      <c r="T29">
        <v>10</v>
      </c>
      <c r="U29">
        <v>6.3</v>
      </c>
      <c r="V29">
        <v>1.6</v>
      </c>
      <c r="W29">
        <f>47*2</f>
        <v>94</v>
      </c>
      <c r="Y29" t="s">
        <v>40</v>
      </c>
      <c r="Z29">
        <v>10</v>
      </c>
      <c r="AA29">
        <v>6.3</v>
      </c>
      <c r="AB29">
        <v>1.6</v>
      </c>
      <c r="AC29">
        <f>47*2</f>
        <v>94</v>
      </c>
      <c r="AE29" t="s">
        <v>40</v>
      </c>
      <c r="AF29">
        <v>10</v>
      </c>
      <c r="AG29">
        <v>6.3</v>
      </c>
      <c r="AH29">
        <v>1.6</v>
      </c>
      <c r="AI29">
        <f>47*2</f>
        <v>94</v>
      </c>
    </row>
    <row r="31" spans="1:35" x14ac:dyDescent="0.3">
      <c r="A31" s="1" t="s">
        <v>27</v>
      </c>
      <c r="B31">
        <f>SUM(B3:B29)</f>
        <v>321.39249999999998</v>
      </c>
      <c r="C31">
        <f>SUM(C3:C29)</f>
        <v>211.15</v>
      </c>
      <c r="D31">
        <f>SUM(D3:D29)</f>
        <v>116.13</v>
      </c>
      <c r="E31">
        <f>SUM(E3:E29)</f>
        <v>3046.3</v>
      </c>
      <c r="G31" s="1" t="s">
        <v>27</v>
      </c>
      <c r="H31">
        <f>SUM(H3:H29)</f>
        <v>317.39249999999998</v>
      </c>
      <c r="I31">
        <f>SUM(I3:I29)</f>
        <v>204.8</v>
      </c>
      <c r="J31">
        <f>SUM(J3:J29)</f>
        <v>125</v>
      </c>
      <c r="K31">
        <f>SUM(K3:K29)</f>
        <v>3074.5</v>
      </c>
      <c r="M31" s="1" t="s">
        <v>27</v>
      </c>
      <c r="N31">
        <f>SUM(N3:N29)</f>
        <v>321.39249999999998</v>
      </c>
      <c r="O31">
        <f>SUM(O3:O29)</f>
        <v>196.79000000000002</v>
      </c>
      <c r="P31">
        <f>SUM(P3:P29)</f>
        <v>128.04999999999998</v>
      </c>
      <c r="Q31">
        <f>SUM(Q3:Q29)</f>
        <v>3108.5</v>
      </c>
      <c r="S31" s="1" t="s">
        <v>27</v>
      </c>
      <c r="T31">
        <f>SUM(T3:T29)</f>
        <v>299.39249999999998</v>
      </c>
      <c r="U31">
        <f>SUM(U3:U29)</f>
        <v>190</v>
      </c>
      <c r="V31">
        <f>SUM(V3:V29)</f>
        <v>137.5</v>
      </c>
      <c r="W31">
        <f>SUM(W3:W29)</f>
        <v>3097.5</v>
      </c>
      <c r="Y31" s="1" t="s">
        <v>27</v>
      </c>
      <c r="Z31">
        <f>SUM(Z3:Z29)</f>
        <v>317.39249999999998</v>
      </c>
      <c r="AA31">
        <f>SUM(AA3:AA29)</f>
        <v>215.04000000000002</v>
      </c>
      <c r="AB31">
        <f>SUM(AB3:AB29)</f>
        <v>119.1</v>
      </c>
      <c r="AC31">
        <f>SUM(AC3:AC29)</f>
        <v>3073.5</v>
      </c>
      <c r="AE31" s="1" t="s">
        <v>27</v>
      </c>
      <c r="AF31">
        <f>SUM(AF3:AF29)</f>
        <v>321.39249999999998</v>
      </c>
      <c r="AG31">
        <f>SUM(AG3:AG29)</f>
        <v>186.55</v>
      </c>
      <c r="AH31">
        <f>SUM(AH3:AH29)</f>
        <v>133.94999999999999</v>
      </c>
      <c r="AI31">
        <f>SUM(AI3:AI29)</f>
        <v>3109.5</v>
      </c>
    </row>
    <row r="32" spans="1:35" x14ac:dyDescent="0.3">
      <c r="A32" s="9" t="s">
        <v>28</v>
      </c>
      <c r="B32">
        <f>B31*4</f>
        <v>1285.57</v>
      </c>
      <c r="C32">
        <f>C31*4</f>
        <v>844.6</v>
      </c>
      <c r="D32">
        <f>D31*9</f>
        <v>1045.17</v>
      </c>
      <c r="E32">
        <f>SUM(B32:D32)</f>
        <v>3175.34</v>
      </c>
      <c r="G32" s="9" t="s">
        <v>28</v>
      </c>
      <c r="H32">
        <f>H31*4</f>
        <v>1269.57</v>
      </c>
      <c r="I32">
        <f>I31*4</f>
        <v>819.2</v>
      </c>
      <c r="J32">
        <f>J31*9</f>
        <v>1125</v>
      </c>
      <c r="K32">
        <f>SUM(H32:J32)</f>
        <v>3213.77</v>
      </c>
      <c r="M32" s="9" t="s">
        <v>28</v>
      </c>
      <c r="N32">
        <f>N31*4</f>
        <v>1285.57</v>
      </c>
      <c r="O32">
        <f>O31*4</f>
        <v>787.16000000000008</v>
      </c>
      <c r="P32">
        <f>P31*9</f>
        <v>1152.4499999999998</v>
      </c>
      <c r="Q32">
        <f>SUM(N32:P32)</f>
        <v>3225.18</v>
      </c>
      <c r="S32" s="9" t="s">
        <v>28</v>
      </c>
      <c r="T32">
        <f>T31*4</f>
        <v>1197.57</v>
      </c>
      <c r="U32">
        <f>U31*4</f>
        <v>760</v>
      </c>
      <c r="V32">
        <f>V31*9</f>
        <v>1237.5</v>
      </c>
      <c r="W32">
        <f>SUM(T32:V32)</f>
        <v>3195.0699999999997</v>
      </c>
      <c r="Y32" s="9" t="s">
        <v>28</v>
      </c>
      <c r="Z32">
        <f>Z31*4</f>
        <v>1269.57</v>
      </c>
      <c r="AA32">
        <f>AA31*4</f>
        <v>860.16000000000008</v>
      </c>
      <c r="AB32">
        <f>AB31*9</f>
        <v>1071.8999999999999</v>
      </c>
      <c r="AC32">
        <f>SUM(Z32:AB32)</f>
        <v>3201.63</v>
      </c>
      <c r="AE32" s="9" t="s">
        <v>28</v>
      </c>
      <c r="AF32">
        <f>AF31*4</f>
        <v>1285.57</v>
      </c>
      <c r="AG32">
        <f>AG31*4</f>
        <v>746.2</v>
      </c>
      <c r="AH32">
        <f>AH31*9</f>
        <v>1205.55</v>
      </c>
      <c r="AI32">
        <f>SUM(AF32:AH32)</f>
        <v>3237.3199999999997</v>
      </c>
    </row>
    <row r="34" spans="1:34" x14ac:dyDescent="0.3">
      <c r="A34" t="s">
        <v>29</v>
      </c>
      <c r="B34" s="8">
        <f>B32/E32*100</f>
        <v>40.486058185895054</v>
      </c>
      <c r="C34" s="8">
        <f>C32/E32*100</f>
        <v>26.598726435594301</v>
      </c>
      <c r="D34" s="8">
        <f>D32*100/E32</f>
        <v>32.915215378510645</v>
      </c>
      <c r="G34" t="s">
        <v>29</v>
      </c>
      <c r="H34" s="8">
        <f>H32/K32*100</f>
        <v>39.504071542145205</v>
      </c>
      <c r="I34" s="8">
        <f>I32/K32*100</f>
        <v>25.490312001169968</v>
      </c>
      <c r="J34" s="8">
        <f>J32*100/K32</f>
        <v>35.005616456684827</v>
      </c>
      <c r="M34" t="s">
        <v>29</v>
      </c>
      <c r="N34" s="8">
        <f>N32/Q32*100</f>
        <v>39.86041089179519</v>
      </c>
      <c r="O34" s="8">
        <f>O32/Q32*100</f>
        <v>24.406699781097494</v>
      </c>
      <c r="P34" s="8">
        <f>P32*100/Q32</f>
        <v>35.732889327107323</v>
      </c>
      <c r="S34" t="s">
        <v>29</v>
      </c>
      <c r="T34" s="8">
        <f>T32/W32*100</f>
        <v>37.481807910311829</v>
      </c>
      <c r="U34" s="8">
        <f>U32/W32*100</f>
        <v>23.786646301958957</v>
      </c>
      <c r="V34" s="8">
        <f>V32*100/W32</f>
        <v>38.731545787729225</v>
      </c>
      <c r="Y34" t="s">
        <v>29</v>
      </c>
      <c r="Z34" s="8">
        <f>Z32/AC32*100</f>
        <v>39.653863813120189</v>
      </c>
      <c r="AA34" s="8">
        <f>AA32/AC32*100</f>
        <v>26.866314970811743</v>
      </c>
      <c r="AB34" s="8">
        <f>AB32*100/AC32</f>
        <v>33.479821216068061</v>
      </c>
      <c r="AE34" t="s">
        <v>29</v>
      </c>
      <c r="AF34" s="8">
        <f>AF32/AI32*100</f>
        <v>39.710933735311926</v>
      </c>
      <c r="AG34" s="8">
        <f>AG32/AI32*100</f>
        <v>23.049930189168823</v>
      </c>
      <c r="AH34" s="8">
        <f>AH32*100/AI32</f>
        <v>37.239136075519262</v>
      </c>
    </row>
    <row r="39" spans="1:34" x14ac:dyDescent="0.3">
      <c r="T39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Valori nutrizionali</vt:lpstr>
      <vt:lpstr>Dieta settimana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Ivan</cp:lastModifiedBy>
  <cp:lastPrinted>2014-02-10T15:42:53Z</cp:lastPrinted>
  <dcterms:created xsi:type="dcterms:W3CDTF">2014-01-20T19:48:42Z</dcterms:created>
  <dcterms:modified xsi:type="dcterms:W3CDTF">2014-02-20T17:22:37Z</dcterms:modified>
</cp:coreProperties>
</file>